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8760"/>
  </bookViews>
  <sheets>
    <sheet name="住宅" sheetId="5" r:id="rId1"/>
    <sheet name="Sheet2" sheetId="2" state="hidden" r:id="rId2"/>
  </sheets>
  <definedNames>
    <definedName name="_xlnm.Print_Titles" localSheetId="0">住宅!$1:$4</definedName>
  </definedNames>
  <calcPr calcId="144525"/>
</workbook>
</file>

<file path=xl/calcChain.xml><?xml version="1.0" encoding="utf-8"?>
<calcChain xmlns="http://schemas.openxmlformats.org/spreadsheetml/2006/main">
  <c r="T29" i="2" l="1"/>
  <c r="S29" i="2"/>
  <c r="R29" i="2"/>
  <c r="Q29" i="2"/>
  <c r="P29" i="2"/>
  <c r="R27" i="2"/>
  <c r="Q27" i="2"/>
  <c r="P27" i="2"/>
  <c r="P22" i="2"/>
  <c r="S12" i="2"/>
  <c r="R12" i="2"/>
  <c r="S11" i="2"/>
  <c r="R11" i="2"/>
  <c r="P11" i="2"/>
  <c r="P10" i="2"/>
  <c r="S9" i="2"/>
  <c r="R9" i="2"/>
  <c r="P9" i="2"/>
  <c r="P8" i="2"/>
</calcChain>
</file>

<file path=xl/sharedStrings.xml><?xml version="1.0" encoding="utf-8"?>
<sst xmlns="http://schemas.openxmlformats.org/spreadsheetml/2006/main" count="35" uniqueCount="35">
  <si>
    <t>资产持有单位：武汉市丰隆建筑房地产开发有限公司</t>
  </si>
  <si>
    <t>序号</t>
  </si>
  <si>
    <t>房屋建面㎡</t>
  </si>
  <si>
    <t>房屋权属证号</t>
  </si>
  <si>
    <t>土地权属证号</t>
  </si>
  <si>
    <t>3</t>
  </si>
  <si>
    <t>4</t>
  </si>
  <si>
    <t>5</t>
  </si>
  <si>
    <t>6</t>
  </si>
  <si>
    <t>住宅房屋名称</t>
  </si>
  <si>
    <t>黄陂区武湖农场光明路特1号万安盛世年华二期13幢1单元17层1号</t>
  </si>
  <si>
    <t>武房权证黄字第201100539号</t>
  </si>
  <si>
    <t>黄陂国用2011第720号</t>
  </si>
  <si>
    <t>黄陂区武湖农场光明路特1号万安盛世年华二期13幢2单元2层1号</t>
  </si>
  <si>
    <t>武房权证黄字第201100565号</t>
  </si>
  <si>
    <t>黄陂国用2011第722号</t>
  </si>
  <si>
    <t>黄陂区武湖农场光明路特1号万安盛世年华二期13幢2单元2层2号</t>
  </si>
  <si>
    <t>武房权证黄字第201100559号</t>
  </si>
  <si>
    <t>黄陂国用2011第723号</t>
  </si>
  <si>
    <t>黄陂区武湖农场光明路特1号万安盛世年华二期16幢1单元17层02号</t>
  </si>
  <si>
    <t>武房权证黄字第201002510号</t>
  </si>
  <si>
    <t>黄陂国用2010第2454号</t>
  </si>
  <si>
    <t>黄陂区武湖农场光明路特1号万安盛世年华二期16幢1单元17层3号</t>
  </si>
  <si>
    <t>武房权证黄字第201000937号</t>
  </si>
  <si>
    <t>黄陂国用2010第1413号</t>
  </si>
  <si>
    <t>黄陂区武湖农场光明路特1号万安盛世年华二期18幢17层1号</t>
  </si>
  <si>
    <t>武房权证黄字第201001787号</t>
  </si>
  <si>
    <t>黄陂国用2010第1551号</t>
  </si>
  <si>
    <t>1</t>
    <phoneticPr fontId="2" type="noConversion"/>
  </si>
  <si>
    <t>2</t>
    <phoneticPr fontId="2" type="noConversion"/>
  </si>
  <si>
    <t>万安盛世年华住宅房屋明细表二（6套）</t>
    <phoneticPr fontId="2" type="noConversion"/>
  </si>
  <si>
    <t>评估价值</t>
    <phoneticPr fontId="2" type="noConversion"/>
  </si>
  <si>
    <t>挂牌价格</t>
    <phoneticPr fontId="2" type="noConversion"/>
  </si>
  <si>
    <t>保证金</t>
    <phoneticPr fontId="2" type="noConversion"/>
  </si>
  <si>
    <t>金额单位：元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</si>
</sst>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.00_ "/>
  </numFmts>
  <fonts count="5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341630</xdr:colOff>
      <xdr:row>9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57030" cy="1609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13</xdr:col>
      <xdr:colOff>255905</xdr:colOff>
      <xdr:row>19</xdr:row>
      <xdr:rowOff>133350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85950"/>
          <a:ext cx="9171305" cy="150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13</xdr:col>
      <xdr:colOff>246380</xdr:colOff>
      <xdr:row>47</xdr:row>
      <xdr:rowOff>94615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771900"/>
          <a:ext cx="9161780" cy="43808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H6" sqref="H6"/>
    </sheetView>
  </sheetViews>
  <sheetFormatPr defaultColWidth="9" defaultRowHeight="11.25" x14ac:dyDescent="0.15"/>
  <cols>
    <col min="1" max="1" width="4.75" style="2" customWidth="1"/>
    <col min="2" max="2" width="26.125" style="2" customWidth="1"/>
    <col min="3" max="3" width="13.5" style="2" customWidth="1"/>
    <col min="4" max="4" width="13.25" style="2" customWidth="1"/>
    <col min="5" max="5" width="9.875" style="2" customWidth="1"/>
    <col min="6" max="6" width="12.625" style="2" customWidth="1"/>
    <col min="7" max="8" width="11.5" style="2" customWidth="1"/>
    <col min="9" max="16384" width="9" style="2"/>
  </cols>
  <sheetData>
    <row r="1" spans="1:8" ht="33" customHeight="1" x14ac:dyDescent="0.15">
      <c r="A1" s="16" t="s">
        <v>30</v>
      </c>
      <c r="B1" s="16"/>
      <c r="C1" s="16"/>
      <c r="D1" s="16"/>
      <c r="E1" s="16"/>
      <c r="F1" s="16"/>
      <c r="G1" s="16"/>
      <c r="H1" s="16"/>
    </row>
    <row r="2" spans="1:8" ht="26.1" customHeight="1" x14ac:dyDescent="0.15">
      <c r="A2" s="15"/>
      <c r="B2" s="15"/>
      <c r="C2" s="15"/>
      <c r="D2" s="15"/>
      <c r="E2" s="15"/>
      <c r="F2" s="15"/>
    </row>
    <row r="3" spans="1:8" ht="30" customHeight="1" x14ac:dyDescent="0.15">
      <c r="A3" s="6" t="s">
        <v>0</v>
      </c>
      <c r="B3" s="7"/>
      <c r="C3" s="7"/>
      <c r="D3" s="7"/>
      <c r="E3" s="7"/>
      <c r="F3" s="8"/>
      <c r="H3" s="18" t="s">
        <v>34</v>
      </c>
    </row>
    <row r="4" spans="1:8" s="3" customFormat="1" ht="35.1" customHeight="1" x14ac:dyDescent="0.15">
      <c r="A4" s="9" t="s">
        <v>1</v>
      </c>
      <c r="B4" s="9" t="s">
        <v>9</v>
      </c>
      <c r="C4" s="9" t="s">
        <v>3</v>
      </c>
      <c r="D4" s="9" t="s">
        <v>4</v>
      </c>
      <c r="E4" s="10" t="s">
        <v>2</v>
      </c>
      <c r="F4" s="17" t="s">
        <v>31</v>
      </c>
      <c r="G4" s="17" t="s">
        <v>32</v>
      </c>
      <c r="H4" s="17" t="s">
        <v>33</v>
      </c>
    </row>
    <row r="5" spans="1:8" s="5" customFormat="1" ht="35.1" customHeight="1" x14ac:dyDescent="0.15">
      <c r="A5" s="11" t="s">
        <v>28</v>
      </c>
      <c r="B5" s="11" t="s">
        <v>10</v>
      </c>
      <c r="C5" s="11" t="s">
        <v>11</v>
      </c>
      <c r="D5" s="11" t="s">
        <v>12</v>
      </c>
      <c r="E5" s="12">
        <v>190.72</v>
      </c>
      <c r="F5" s="12">
        <v>1159577.6000000001</v>
      </c>
      <c r="G5" s="12">
        <v>1160000</v>
      </c>
      <c r="H5" s="12">
        <v>348000</v>
      </c>
    </row>
    <row r="6" spans="1:8" s="4" customFormat="1" ht="35.1" customHeight="1" x14ac:dyDescent="0.15">
      <c r="A6" s="11" t="s">
        <v>29</v>
      </c>
      <c r="B6" s="11" t="s">
        <v>13</v>
      </c>
      <c r="C6" s="11" t="s">
        <v>14</v>
      </c>
      <c r="D6" s="11" t="s">
        <v>15</v>
      </c>
      <c r="E6" s="12">
        <v>140.49</v>
      </c>
      <c r="F6" s="12">
        <v>854179.20000000007</v>
      </c>
      <c r="G6" s="12">
        <v>855000</v>
      </c>
      <c r="H6" s="12">
        <v>256000</v>
      </c>
    </row>
    <row r="7" spans="1:8" s="4" customFormat="1" ht="35.1" customHeight="1" x14ac:dyDescent="0.15">
      <c r="A7" s="11" t="s">
        <v>5</v>
      </c>
      <c r="B7" s="14" t="s">
        <v>16</v>
      </c>
      <c r="C7" s="14" t="s">
        <v>17</v>
      </c>
      <c r="D7" s="14" t="s">
        <v>18</v>
      </c>
      <c r="E7" s="13">
        <v>141.07</v>
      </c>
      <c r="F7" s="12">
        <v>857705.6</v>
      </c>
      <c r="G7" s="12">
        <v>858000</v>
      </c>
      <c r="H7" s="12">
        <v>257000</v>
      </c>
    </row>
    <row r="8" spans="1:8" s="4" customFormat="1" ht="35.1" customHeight="1" x14ac:dyDescent="0.15">
      <c r="A8" s="11" t="s">
        <v>6</v>
      </c>
      <c r="B8" s="11" t="s">
        <v>19</v>
      </c>
      <c r="C8" s="11" t="s">
        <v>20</v>
      </c>
      <c r="D8" s="11" t="s">
        <v>21</v>
      </c>
      <c r="E8" s="12">
        <v>169.52</v>
      </c>
      <c r="F8" s="12">
        <v>1030681.6000000001</v>
      </c>
      <c r="G8" s="12">
        <v>1031000</v>
      </c>
      <c r="H8" s="12">
        <v>306000</v>
      </c>
    </row>
    <row r="9" spans="1:8" s="4" customFormat="1" ht="35.1" customHeight="1" x14ac:dyDescent="0.15">
      <c r="A9" s="11" t="s">
        <v>7</v>
      </c>
      <c r="B9" s="11" t="s">
        <v>22</v>
      </c>
      <c r="C9" s="11" t="s">
        <v>23</v>
      </c>
      <c r="D9" s="11" t="s">
        <v>24</v>
      </c>
      <c r="E9" s="12">
        <v>167.24</v>
      </c>
      <c r="F9" s="12">
        <v>1016819.2000000001</v>
      </c>
      <c r="G9" s="12">
        <v>1017000</v>
      </c>
      <c r="H9" s="12">
        <v>298000</v>
      </c>
    </row>
    <row r="10" spans="1:8" s="4" customFormat="1" ht="35.1" customHeight="1" x14ac:dyDescent="0.15">
      <c r="A10" s="11" t="s">
        <v>8</v>
      </c>
      <c r="B10" s="11" t="s">
        <v>25</v>
      </c>
      <c r="C10" s="11" t="s">
        <v>26</v>
      </c>
      <c r="D10" s="11" t="s">
        <v>27</v>
      </c>
      <c r="E10" s="12">
        <v>196.07</v>
      </c>
      <c r="F10" s="12">
        <v>1192105.5999999999</v>
      </c>
      <c r="G10" s="12">
        <v>1193000</v>
      </c>
      <c r="H10" s="12">
        <v>357000</v>
      </c>
    </row>
  </sheetData>
  <mergeCells count="2">
    <mergeCell ref="A2:F2"/>
    <mergeCell ref="A1:H1"/>
  </mergeCells>
  <phoneticPr fontId="2" type="noConversion"/>
  <pageMargins left="0.98402777777777795" right="0" top="0.98402777777777795" bottom="0.78680555555555598" header="0.39305555555555599" footer="0"/>
  <pageSetup paperSize="9" orientation="landscape" r:id="rId1"/>
  <headerFooter>
    <oddHeader>&amp;R共&amp;N页第&amp;P页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2:Z29"/>
  <sheetViews>
    <sheetView topLeftCell="J7" workbookViewId="0">
      <selection activeCell="S12" sqref="S12"/>
    </sheetView>
  </sheetViews>
  <sheetFormatPr defaultColWidth="9" defaultRowHeight="13.5" x14ac:dyDescent="0.15"/>
  <cols>
    <col min="15" max="15" width="9" style="1"/>
    <col min="16" max="16" width="11.5" style="1"/>
    <col min="17" max="17" width="10.375" style="1"/>
    <col min="18" max="18" width="14.25" style="1" customWidth="1"/>
    <col min="19" max="19" width="11.5" style="1"/>
    <col min="20" max="20" width="10.375" style="1"/>
    <col min="21" max="26" width="9" style="1"/>
  </cols>
  <sheetData>
    <row r="2" spans="16:19" x14ac:dyDescent="0.15">
      <c r="P2" s="1">
        <v>7892</v>
      </c>
    </row>
    <row r="3" spans="16:19" x14ac:dyDescent="0.15">
      <c r="P3" s="1">
        <v>7833</v>
      </c>
    </row>
    <row r="4" spans="16:19" x14ac:dyDescent="0.15">
      <c r="P4" s="1">
        <v>7769</v>
      </c>
    </row>
    <row r="5" spans="16:19" x14ac:dyDescent="0.15">
      <c r="P5" s="1">
        <v>6941</v>
      </c>
    </row>
    <row r="6" spans="16:19" x14ac:dyDescent="0.15">
      <c r="P6" s="1">
        <v>6721</v>
      </c>
    </row>
    <row r="8" spans="16:19" x14ac:dyDescent="0.15">
      <c r="P8" s="1">
        <f>SUM(P2:P6)</f>
        <v>37156</v>
      </c>
    </row>
    <row r="9" spans="16:19" x14ac:dyDescent="0.15">
      <c r="P9" s="1">
        <f>P8/5</f>
        <v>7431.2</v>
      </c>
      <c r="Q9" s="1">
        <v>6000</v>
      </c>
      <c r="R9" s="1">
        <f t="shared" ref="R9:R12" si="0">Q9/P9</f>
        <v>0.80740660996878</v>
      </c>
      <c r="S9" s="1">
        <f t="shared" ref="S9:S12" si="1">P9*0.8</f>
        <v>5944.96</v>
      </c>
    </row>
    <row r="10" spans="16:19" x14ac:dyDescent="0.15">
      <c r="P10" s="1">
        <f>P2+P3+P4+P5</f>
        <v>30435</v>
      </c>
    </row>
    <row r="11" spans="16:19" x14ac:dyDescent="0.15">
      <c r="P11" s="1">
        <f>P10/4</f>
        <v>7608.75</v>
      </c>
      <c r="Q11" s="1">
        <v>6000</v>
      </c>
      <c r="R11" s="1">
        <f t="shared" si="0"/>
        <v>0.78856579595859999</v>
      </c>
      <c r="S11" s="1">
        <f t="shared" si="1"/>
        <v>6087</v>
      </c>
    </row>
    <row r="12" spans="16:19" x14ac:dyDescent="0.15">
      <c r="P12" s="1">
        <v>7600</v>
      </c>
      <c r="Q12" s="1">
        <v>6000</v>
      </c>
      <c r="R12" s="1">
        <f t="shared" si="0"/>
        <v>0.78947368421052599</v>
      </c>
      <c r="S12" s="1">
        <f t="shared" si="1"/>
        <v>6080</v>
      </c>
    </row>
    <row r="20" spans="16:23" x14ac:dyDescent="0.15">
      <c r="P20" s="1">
        <v>37.5</v>
      </c>
    </row>
    <row r="21" spans="16:23" x14ac:dyDescent="0.15">
      <c r="P21" s="1">
        <v>75</v>
      </c>
    </row>
    <row r="22" spans="16:23" x14ac:dyDescent="0.15">
      <c r="P22" s="1">
        <f>P20/P21*10000</f>
        <v>5000</v>
      </c>
    </row>
    <row r="26" spans="16:23" x14ac:dyDescent="0.15">
      <c r="W26" s="1">
        <v>7</v>
      </c>
    </row>
    <row r="27" spans="16:23" x14ac:dyDescent="0.15">
      <c r="P27" s="1">
        <f>50*12</f>
        <v>600</v>
      </c>
      <c r="Q27" s="1">
        <f>30*12</f>
        <v>360</v>
      </c>
      <c r="R27" s="1">
        <f>20*12</f>
        <v>240</v>
      </c>
    </row>
    <row r="28" spans="16:23" x14ac:dyDescent="0.15">
      <c r="P28" s="1">
        <v>6.5</v>
      </c>
      <c r="Q28" s="1">
        <v>6.5</v>
      </c>
      <c r="R28" s="1">
        <v>6.5</v>
      </c>
    </row>
    <row r="29" spans="16:23" x14ac:dyDescent="0.15">
      <c r="P29" s="1">
        <f t="shared" ref="P29:R29" si="2">ROUND(P27/P28*100,-1)</f>
        <v>9230</v>
      </c>
      <c r="Q29" s="1">
        <f t="shared" si="2"/>
        <v>5540</v>
      </c>
      <c r="R29" s="1">
        <f t="shared" si="2"/>
        <v>3690</v>
      </c>
      <c r="S29" s="1">
        <f>P29+Q29+R29</f>
        <v>18460</v>
      </c>
      <c r="T29" s="1">
        <f>S29/3</f>
        <v>6153.3333333333303</v>
      </c>
    </row>
  </sheetData>
  <phoneticPr fontId="2" type="noConversion"/>
  <pageMargins left="0.75" right="0.75" top="1" bottom="1" header="0.51180555555555596" footer="0.511805555555555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住宅</vt:lpstr>
      <vt:lpstr>Sheet2</vt:lpstr>
      <vt:lpstr>住宅!Print_Titles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2017-04-19T08:42:53Z</cp:lastPrinted>
  <dcterms:created xsi:type="dcterms:W3CDTF">2017-03-16T09:28:00Z</dcterms:created>
  <dcterms:modified xsi:type="dcterms:W3CDTF">2017-04-26T07:47:15Z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2052-10.1.0.6382</vt:lpwstr>
  </property>
</Properties>
</file>