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8760" activeTab="1"/>
  </bookViews>
  <sheets>
    <sheet name="一层商业门面" sheetId="3" r:id="rId1"/>
    <sheet name="商业会所" sheetId="4" r:id="rId2"/>
    <sheet name="Sheet2" sheetId="2" state="hidden" r:id="rId3"/>
  </sheets>
  <definedNames>
    <definedName name="_xlnm.Print_Area" localSheetId="0">一层商业门面!$A$1:$K$19</definedName>
  </definedNames>
  <calcPr calcId="144525"/>
</workbook>
</file>

<file path=xl/calcChain.xml><?xml version="1.0" encoding="utf-8"?>
<calcChain xmlns="http://schemas.openxmlformats.org/spreadsheetml/2006/main">
  <c r="T29" i="2" l="1"/>
  <c r="S29" i="2"/>
  <c r="R29" i="2"/>
  <c r="Q29" i="2"/>
  <c r="P29" i="2"/>
  <c r="R27" i="2"/>
  <c r="Q27" i="2"/>
  <c r="P27" i="2"/>
  <c r="P22" i="2"/>
  <c r="S12" i="2"/>
  <c r="R12" i="2"/>
  <c r="S11" i="2"/>
  <c r="R11" i="2"/>
  <c r="P11" i="2"/>
  <c r="P10" i="2"/>
  <c r="S9" i="2"/>
  <c r="R9" i="2"/>
  <c r="P9" i="2"/>
  <c r="P8" i="2"/>
  <c r="F8" i="4"/>
  <c r="E8" i="4"/>
  <c r="G7" i="4"/>
  <c r="F7" i="4"/>
  <c r="G6" i="4"/>
  <c r="F6" i="4"/>
  <c r="G5" i="4"/>
  <c r="F5" i="4"/>
</calcChain>
</file>

<file path=xl/sharedStrings.xml><?xml version="1.0" encoding="utf-8"?>
<sst xmlns="http://schemas.openxmlformats.org/spreadsheetml/2006/main" count="123" uniqueCount="99">
  <si>
    <t>资产持有单位：武汉市丰隆建筑房地产开发有限公司</t>
  </si>
  <si>
    <t>金额单位：元</t>
  </si>
  <si>
    <t>序号</t>
  </si>
  <si>
    <t>房屋名称</t>
  </si>
  <si>
    <t>评估价值</t>
  </si>
  <si>
    <t>房屋权属证号</t>
  </si>
  <si>
    <t>土地权属证号</t>
  </si>
  <si>
    <t>评估单价</t>
  </si>
  <si>
    <t>1</t>
  </si>
  <si>
    <t>黄陂区武湖农场光明路特1号万安盛世年华二期8幢1层1号</t>
  </si>
  <si>
    <t>武房权证黄字第201100556号</t>
  </si>
  <si>
    <t>黄陂国用2011第740号</t>
  </si>
  <si>
    <t>2</t>
  </si>
  <si>
    <t>黄陂区武湖农场光明路特1号万安盛世年华二期8幢1层2号</t>
  </si>
  <si>
    <t>武房权证黄字第201100557号</t>
  </si>
  <si>
    <t>黄陂国用2011第739号</t>
  </si>
  <si>
    <t>3</t>
  </si>
  <si>
    <t>黄陂区武湖农场光明路特1号万安盛世年华二期8幢1层3号</t>
  </si>
  <si>
    <t>武房权证黄字第201100546号</t>
  </si>
  <si>
    <t>黄陂国用2011第738号</t>
  </si>
  <si>
    <t>4</t>
  </si>
  <si>
    <t>黄陂区武湖农场光明路特1号万安盛世年华二期8幢1层5号</t>
  </si>
  <si>
    <t>武房权证黄字第201100548号</t>
  </si>
  <si>
    <t>黄陂国用2011第736号</t>
  </si>
  <si>
    <t>5</t>
  </si>
  <si>
    <t>黄陂区武湖农场光明路特1号万安盛世年华二期9幢1层6号</t>
  </si>
  <si>
    <t>武房权证黄字第201100540号</t>
  </si>
  <si>
    <t>黄陂国用2011第735号</t>
  </si>
  <si>
    <t>6</t>
  </si>
  <si>
    <t>黄陂区武湖农场光明路特1号万安盛世年华二期9幢1层7号</t>
  </si>
  <si>
    <t>武房权证黄字第201100549号</t>
  </si>
  <si>
    <t>黄陂国用2011第734号</t>
  </si>
  <si>
    <t>7</t>
  </si>
  <si>
    <t>黄陂区武湖农场光明路特1号万安盛世年华二期9幢1层8号</t>
  </si>
  <si>
    <t>武房权证黄字第201100551号</t>
  </si>
  <si>
    <t>黄陂国用2011第733号</t>
  </si>
  <si>
    <t>8</t>
  </si>
  <si>
    <t>黄陂区武湖农场光明路特1号万安盛世年华二期9幢1层9号</t>
  </si>
  <si>
    <t>武房权证黄字第20110553号</t>
  </si>
  <si>
    <t>黄陂国用2011第732号</t>
  </si>
  <si>
    <t>9</t>
  </si>
  <si>
    <t>黄陂区武湖农场光明路特1号万安盛世年华二期9幢1层10号</t>
  </si>
  <si>
    <t>武房权证黄字第201100554号</t>
  </si>
  <si>
    <t>黄陂国用2011第731号</t>
  </si>
  <si>
    <t>10</t>
  </si>
  <si>
    <t>黄陂区武湖农场光明路特1号万安盛世年华二期9幢1层11号</t>
  </si>
  <si>
    <t>武房权证黄字第201100543号</t>
  </si>
  <si>
    <t>黄陂国用2011第730号</t>
  </si>
  <si>
    <t>11</t>
  </si>
  <si>
    <t>黄陂区武湖农场光明路特1号万安盛世年华二期9幢2层11号</t>
  </si>
  <si>
    <t>武房权证黄字第201100544号</t>
  </si>
  <si>
    <t>黄陂国用2011第729号</t>
  </si>
  <si>
    <t>12</t>
  </si>
  <si>
    <t>黄陂区武湖农场光明路特1号万安盛世年华二期10幢1层12号</t>
  </si>
  <si>
    <t>武房权证黄字第201100542号</t>
  </si>
  <si>
    <t>黄陂国用2011第728号</t>
  </si>
  <si>
    <t>13</t>
  </si>
  <si>
    <t>黄陂区武湖农场光明路特1号万安盛世年华二期10幢1层13号</t>
  </si>
  <si>
    <t>武房权证黄字第201100545号</t>
  </si>
  <si>
    <t>黄陂国用2011第727号</t>
  </si>
  <si>
    <t>14</t>
  </si>
  <si>
    <t>黄陂区武湖农场光明路特1号万安盛世年华二期10幢1层14号</t>
  </si>
  <si>
    <t>武房权证黄字第201100561号</t>
  </si>
  <si>
    <t>黄陂国用2011第725号</t>
  </si>
  <si>
    <t>15</t>
  </si>
  <si>
    <t>黄陂区武湖农场光明路特1号万安盛世年华二期10幢1层15号</t>
  </si>
  <si>
    <t>武房权证黄字第201100563号</t>
  </si>
  <si>
    <t>黄陂国用2011第724号</t>
  </si>
  <si>
    <t>16</t>
  </si>
  <si>
    <t>黄陂区武湖农场光明路特1号万安盛世年华二期10幢2层12号</t>
  </si>
  <si>
    <t>武房权证黄字第201100541号</t>
  </si>
  <si>
    <t>黄陂国用2011第726号</t>
  </si>
  <si>
    <t>房屋所有权证号</t>
  </si>
  <si>
    <t>土地证号</t>
  </si>
  <si>
    <r>
      <rPr>
        <sz val="10"/>
        <color theme="1"/>
        <rFont val="宋体"/>
        <charset val="134"/>
      </rPr>
      <t>建筑面积</t>
    </r>
    <r>
      <rPr>
        <sz val="10"/>
        <color theme="1"/>
        <rFont val="SimSun"/>
        <charset val="134"/>
      </rPr>
      <t>㎡</t>
    </r>
  </si>
  <si>
    <t>黄陂区武湖农场光明路特1号万安盛世年华第1层</t>
  </si>
  <si>
    <t>武房权证黄字第2014003810号</t>
  </si>
  <si>
    <t>黄陂国用2008第2146号</t>
  </si>
  <si>
    <t>黄陂区武湖农场光明路特1号万安盛世年华第2层</t>
  </si>
  <si>
    <t>武房权证黄字第2014003809号</t>
  </si>
  <si>
    <t>黄陂国用2008第2147号</t>
  </si>
  <si>
    <t>黄陂区武湖农场光明路特1号万安盛世年华第3层</t>
  </si>
  <si>
    <t>武权房证黄字第2014003811号</t>
  </si>
  <si>
    <t>黄陂国用2008第2148号</t>
  </si>
  <si>
    <t>合      计</t>
  </si>
  <si>
    <t>房屋建面㎡</t>
    <phoneticPr fontId="3" type="noConversion"/>
  </si>
  <si>
    <t>挂牌价格</t>
    <phoneticPr fontId="3" type="noConversion"/>
  </si>
  <si>
    <t>保证金金额</t>
    <phoneticPr fontId="3" type="noConversion"/>
  </si>
  <si>
    <t>房屋现状(租赁/空置)</t>
    <phoneticPr fontId="3" type="noConversion"/>
  </si>
  <si>
    <t>租赁</t>
    <phoneticPr fontId="3" type="noConversion"/>
  </si>
  <si>
    <t>租赁</t>
    <phoneticPr fontId="3" type="noConversion"/>
  </si>
  <si>
    <t>空置</t>
    <phoneticPr fontId="3" type="noConversion"/>
  </si>
  <si>
    <t>无</t>
    <phoneticPr fontId="3" type="noConversion"/>
  </si>
  <si>
    <t>租赁期限（截止时间）</t>
    <phoneticPr fontId="3" type="noConversion"/>
  </si>
  <si>
    <t>万安盛世年华二期住宅一楼16套商业门面明细表(三)</t>
    <phoneticPr fontId="3" type="noConversion"/>
  </si>
  <si>
    <t>挂牌价格</t>
    <phoneticPr fontId="3" type="noConversion"/>
  </si>
  <si>
    <t>保证金金额</t>
    <phoneticPr fontId="3" type="noConversion"/>
  </si>
  <si>
    <t>金额单位：元</t>
    <phoneticPr fontId="3" type="noConversion"/>
  </si>
  <si>
    <t>万安盛世年华会所1-3层明细表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</si>
</sst>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1][$-804]yyyy&quot;年&quot;m&quot;月&quot;d&quot;日&quot;;@"/>
    <numFmt numFmtId="177" formatCode="0.00_ "/>
    <numFmt numFmtId="178" formatCode="#,##0.00_ "/>
  </numFmts>
  <fonts count="1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SimSun"/>
      <charset val="134"/>
    </font>
    <font>
      <sz val="10"/>
      <color theme="1"/>
      <name val="宋体"/>
      <charset val="134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178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341630</xdr:colOff>
      <xdr:row>9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57030" cy="1609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13</xdr:col>
      <xdr:colOff>255905</xdr:colOff>
      <xdr:row>19</xdr:row>
      <xdr:rowOff>133350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85950"/>
          <a:ext cx="9171305" cy="150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13</xdr:col>
      <xdr:colOff>246380</xdr:colOff>
      <xdr:row>47</xdr:row>
      <xdr:rowOff>94615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771900"/>
          <a:ext cx="9161780" cy="43808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Normal="100" workbookViewId="0">
      <selection activeCell="E8" sqref="E8"/>
    </sheetView>
  </sheetViews>
  <sheetFormatPr defaultColWidth="9" defaultRowHeight="24" customHeight="1"/>
  <cols>
    <col min="1" max="1" width="3.25" style="19" customWidth="1"/>
    <col min="2" max="2" width="22" style="19" customWidth="1"/>
    <col min="3" max="3" width="11.625" style="19" customWidth="1"/>
    <col min="4" max="4" width="10.75" style="19" customWidth="1"/>
    <col min="5" max="5" width="8.5" style="19" customWidth="1"/>
    <col min="6" max="10" width="13" style="19" customWidth="1"/>
    <col min="11" max="11" width="6" style="19" customWidth="1"/>
    <col min="12" max="16384" width="9" style="19"/>
  </cols>
  <sheetData>
    <row r="1" spans="1:11" s="29" customFormat="1" ht="24" customHeight="1">
      <c r="A1" s="34" t="s">
        <v>94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s="20" customFormat="1" ht="30" customHeight="1">
      <c r="A2" s="8" t="s">
        <v>0</v>
      </c>
      <c r="B2" s="31"/>
      <c r="C2" s="31"/>
      <c r="D2" s="31"/>
      <c r="E2" s="31"/>
      <c r="F2" s="31"/>
      <c r="G2" s="31"/>
      <c r="H2" s="10" t="s">
        <v>1</v>
      </c>
    </row>
    <row r="3" spans="1:11" s="6" customFormat="1" ht="30" customHeight="1">
      <c r="A3" s="11" t="s">
        <v>2</v>
      </c>
      <c r="B3" s="11" t="s">
        <v>3</v>
      </c>
      <c r="C3" s="11" t="s">
        <v>5</v>
      </c>
      <c r="D3" s="11" t="s">
        <v>6</v>
      </c>
      <c r="E3" s="12" t="s">
        <v>85</v>
      </c>
      <c r="F3" s="11" t="s">
        <v>4</v>
      </c>
      <c r="G3" s="11" t="s">
        <v>86</v>
      </c>
      <c r="H3" s="11" t="s">
        <v>87</v>
      </c>
      <c r="I3" s="11" t="s">
        <v>88</v>
      </c>
      <c r="J3" s="35" t="s">
        <v>93</v>
      </c>
      <c r="K3" s="36"/>
    </row>
    <row r="4" spans="1:11" s="7" customFormat="1" ht="30" customHeight="1">
      <c r="A4" s="13" t="s">
        <v>8</v>
      </c>
      <c r="B4" s="11" t="s">
        <v>9</v>
      </c>
      <c r="C4" s="11" t="s">
        <v>10</v>
      </c>
      <c r="D4" s="11" t="s">
        <v>11</v>
      </c>
      <c r="E4" s="14">
        <v>91.11</v>
      </c>
      <c r="F4" s="32">
        <v>592215</v>
      </c>
      <c r="G4" s="14">
        <v>593000</v>
      </c>
      <c r="H4" s="14">
        <v>170000</v>
      </c>
      <c r="I4" s="14" t="s">
        <v>90</v>
      </c>
      <c r="J4" s="37">
        <v>43343</v>
      </c>
      <c r="K4" s="38"/>
    </row>
    <row r="5" spans="1:11" s="7" customFormat="1" ht="30" customHeight="1">
      <c r="A5" s="13" t="s">
        <v>12</v>
      </c>
      <c r="B5" s="13" t="s">
        <v>13</v>
      </c>
      <c r="C5" s="13" t="s">
        <v>14</v>
      </c>
      <c r="D5" s="13" t="s">
        <v>15</v>
      </c>
      <c r="E5" s="14">
        <v>149.43</v>
      </c>
      <c r="F5" s="32">
        <v>971295</v>
      </c>
      <c r="G5" s="14">
        <v>972000</v>
      </c>
      <c r="H5" s="14">
        <v>270000</v>
      </c>
      <c r="I5" s="14" t="s">
        <v>91</v>
      </c>
      <c r="J5" s="37" t="s">
        <v>92</v>
      </c>
      <c r="K5" s="38"/>
    </row>
    <row r="6" spans="1:11" s="7" customFormat="1" ht="30" customHeight="1">
      <c r="A6" s="13" t="s">
        <v>16</v>
      </c>
      <c r="B6" s="13" t="s">
        <v>17</v>
      </c>
      <c r="C6" s="13" t="s">
        <v>18</v>
      </c>
      <c r="D6" s="13" t="s">
        <v>19</v>
      </c>
      <c r="E6" s="14">
        <v>194.33</v>
      </c>
      <c r="F6" s="32">
        <v>1263145</v>
      </c>
      <c r="G6" s="14">
        <v>1264000</v>
      </c>
      <c r="H6" s="14">
        <v>361000</v>
      </c>
      <c r="I6" s="14" t="s">
        <v>91</v>
      </c>
      <c r="J6" s="37" t="s">
        <v>92</v>
      </c>
      <c r="K6" s="38"/>
    </row>
    <row r="7" spans="1:11" s="7" customFormat="1" ht="30" customHeight="1">
      <c r="A7" s="13" t="s">
        <v>20</v>
      </c>
      <c r="B7" s="13" t="s">
        <v>21</v>
      </c>
      <c r="C7" s="13" t="s">
        <v>22</v>
      </c>
      <c r="D7" s="13" t="s">
        <v>23</v>
      </c>
      <c r="E7" s="14">
        <v>152.31</v>
      </c>
      <c r="F7" s="32">
        <v>990015</v>
      </c>
      <c r="G7" s="14">
        <v>991000</v>
      </c>
      <c r="H7" s="14">
        <v>290000</v>
      </c>
      <c r="I7" s="14" t="s">
        <v>89</v>
      </c>
      <c r="J7" s="37">
        <v>43381</v>
      </c>
      <c r="K7" s="38"/>
    </row>
    <row r="8" spans="1:11" s="7" customFormat="1" ht="30" customHeight="1">
      <c r="A8" s="13" t="s">
        <v>24</v>
      </c>
      <c r="B8" s="13" t="s">
        <v>25</v>
      </c>
      <c r="C8" s="13" t="s">
        <v>26</v>
      </c>
      <c r="D8" s="13" t="s">
        <v>27</v>
      </c>
      <c r="E8" s="14">
        <v>200.29</v>
      </c>
      <c r="F8" s="32">
        <v>1301885</v>
      </c>
      <c r="G8" s="14">
        <v>1302000</v>
      </c>
      <c r="H8" s="14">
        <v>390000</v>
      </c>
      <c r="I8" s="14" t="s">
        <v>89</v>
      </c>
      <c r="J8" s="37">
        <v>45382</v>
      </c>
      <c r="K8" s="38"/>
    </row>
    <row r="9" spans="1:11" s="7" customFormat="1" ht="30" customHeight="1">
      <c r="A9" s="13" t="s">
        <v>28</v>
      </c>
      <c r="B9" s="13" t="s">
        <v>29</v>
      </c>
      <c r="C9" s="13" t="s">
        <v>30</v>
      </c>
      <c r="D9" s="13" t="s">
        <v>31</v>
      </c>
      <c r="E9" s="14">
        <v>221.6</v>
      </c>
      <c r="F9" s="32">
        <v>1440400</v>
      </c>
      <c r="G9" s="14">
        <v>1441000</v>
      </c>
      <c r="H9" s="14">
        <v>420000</v>
      </c>
      <c r="I9" s="14" t="s">
        <v>89</v>
      </c>
      <c r="J9" s="37">
        <v>45382</v>
      </c>
      <c r="K9" s="38"/>
    </row>
    <row r="10" spans="1:11" s="7" customFormat="1" ht="30" customHeight="1">
      <c r="A10" s="13" t="s">
        <v>32</v>
      </c>
      <c r="B10" s="13" t="s">
        <v>33</v>
      </c>
      <c r="C10" s="13" t="s">
        <v>34</v>
      </c>
      <c r="D10" s="13" t="s">
        <v>35</v>
      </c>
      <c r="E10" s="14">
        <v>115.32</v>
      </c>
      <c r="F10" s="32">
        <v>749580</v>
      </c>
      <c r="G10" s="14">
        <v>750000</v>
      </c>
      <c r="H10" s="14">
        <v>220000</v>
      </c>
      <c r="I10" s="14" t="s">
        <v>89</v>
      </c>
      <c r="J10" s="37">
        <v>45382</v>
      </c>
      <c r="K10" s="38"/>
    </row>
    <row r="11" spans="1:11" s="7" customFormat="1" ht="30" customHeight="1">
      <c r="A11" s="13" t="s">
        <v>36</v>
      </c>
      <c r="B11" s="13" t="s">
        <v>37</v>
      </c>
      <c r="C11" s="13" t="s">
        <v>38</v>
      </c>
      <c r="D11" s="13" t="s">
        <v>39</v>
      </c>
      <c r="E11" s="14">
        <v>24.14</v>
      </c>
      <c r="F11" s="32">
        <v>156910</v>
      </c>
      <c r="G11" s="14">
        <v>157000</v>
      </c>
      <c r="H11" s="14">
        <v>45000</v>
      </c>
      <c r="I11" s="14" t="s">
        <v>89</v>
      </c>
      <c r="J11" s="37">
        <v>45382</v>
      </c>
      <c r="K11" s="38"/>
    </row>
    <row r="12" spans="1:11" s="7" customFormat="1" ht="30" customHeight="1">
      <c r="A12" s="13" t="s">
        <v>40</v>
      </c>
      <c r="B12" s="13" t="s">
        <v>41</v>
      </c>
      <c r="C12" s="13" t="s">
        <v>42</v>
      </c>
      <c r="D12" s="13" t="s">
        <v>43</v>
      </c>
      <c r="E12" s="14">
        <v>21.93</v>
      </c>
      <c r="F12" s="32">
        <v>142545</v>
      </c>
      <c r="G12" s="14">
        <v>143000</v>
      </c>
      <c r="H12" s="14">
        <v>42000</v>
      </c>
      <c r="I12" s="14" t="s">
        <v>91</v>
      </c>
      <c r="J12" s="37" t="s">
        <v>92</v>
      </c>
      <c r="K12" s="38"/>
    </row>
    <row r="13" spans="1:11" s="7" customFormat="1" ht="30" customHeight="1">
      <c r="A13" s="13" t="s">
        <v>44</v>
      </c>
      <c r="B13" s="13" t="s">
        <v>45</v>
      </c>
      <c r="C13" s="13" t="s">
        <v>46</v>
      </c>
      <c r="D13" s="13" t="s">
        <v>47</v>
      </c>
      <c r="E13" s="14">
        <v>91.46</v>
      </c>
      <c r="F13" s="32">
        <v>594490</v>
      </c>
      <c r="G13" s="14">
        <v>595000</v>
      </c>
      <c r="H13" s="14">
        <v>180000</v>
      </c>
      <c r="I13" s="14" t="s">
        <v>89</v>
      </c>
      <c r="J13" s="37">
        <v>45382</v>
      </c>
      <c r="K13" s="38"/>
    </row>
    <row r="14" spans="1:11" s="7" customFormat="1" ht="30" customHeight="1">
      <c r="A14" s="13" t="s">
        <v>48</v>
      </c>
      <c r="B14" s="13" t="s">
        <v>49</v>
      </c>
      <c r="C14" s="13" t="s">
        <v>50</v>
      </c>
      <c r="D14" s="13" t="s">
        <v>51</v>
      </c>
      <c r="E14" s="14">
        <v>91.46</v>
      </c>
      <c r="F14" s="32">
        <v>594490</v>
      </c>
      <c r="G14" s="14">
        <v>595000</v>
      </c>
      <c r="H14" s="14">
        <v>181000</v>
      </c>
      <c r="I14" s="14" t="s">
        <v>91</v>
      </c>
      <c r="J14" s="37" t="s">
        <v>92</v>
      </c>
      <c r="K14" s="38"/>
    </row>
    <row r="15" spans="1:11" s="7" customFormat="1" ht="30" customHeight="1">
      <c r="A15" s="13" t="s">
        <v>52</v>
      </c>
      <c r="B15" s="13" t="s">
        <v>53</v>
      </c>
      <c r="C15" s="13" t="s">
        <v>54</v>
      </c>
      <c r="D15" s="13" t="s">
        <v>55</v>
      </c>
      <c r="E15" s="14">
        <v>91.46</v>
      </c>
      <c r="F15" s="32">
        <v>594490</v>
      </c>
      <c r="G15" s="14">
        <v>595000</v>
      </c>
      <c r="H15" s="14">
        <v>182000</v>
      </c>
      <c r="I15" s="14" t="s">
        <v>89</v>
      </c>
      <c r="J15" s="37">
        <v>45382</v>
      </c>
      <c r="K15" s="38"/>
    </row>
    <row r="16" spans="1:11" s="7" customFormat="1" ht="30" customHeight="1">
      <c r="A16" s="13" t="s">
        <v>56</v>
      </c>
      <c r="B16" s="13" t="s">
        <v>57</v>
      </c>
      <c r="C16" s="13" t="s">
        <v>58</v>
      </c>
      <c r="D16" s="13" t="s">
        <v>59</v>
      </c>
      <c r="E16" s="14">
        <v>155.57</v>
      </c>
      <c r="F16" s="32">
        <v>1011205</v>
      </c>
      <c r="G16" s="14">
        <v>1012000</v>
      </c>
      <c r="H16" s="14">
        <v>291000</v>
      </c>
      <c r="I16" s="14" t="s">
        <v>89</v>
      </c>
      <c r="J16" s="37">
        <v>45382</v>
      </c>
      <c r="K16" s="38"/>
    </row>
    <row r="17" spans="1:11" s="7" customFormat="1" ht="30" customHeight="1">
      <c r="A17" s="13" t="s">
        <v>60</v>
      </c>
      <c r="B17" s="13" t="s">
        <v>61</v>
      </c>
      <c r="C17" s="13" t="s">
        <v>62</v>
      </c>
      <c r="D17" s="13" t="s">
        <v>63</v>
      </c>
      <c r="E17" s="14">
        <v>189.21</v>
      </c>
      <c r="F17" s="32">
        <v>1229865</v>
      </c>
      <c r="G17" s="14">
        <v>1230000</v>
      </c>
      <c r="H17" s="14">
        <v>360000</v>
      </c>
      <c r="I17" s="14" t="s">
        <v>89</v>
      </c>
      <c r="J17" s="37">
        <v>45382</v>
      </c>
      <c r="K17" s="38"/>
    </row>
    <row r="18" spans="1:11" s="7" customFormat="1" ht="30" customHeight="1">
      <c r="A18" s="13" t="s">
        <v>64</v>
      </c>
      <c r="B18" s="13" t="s">
        <v>65</v>
      </c>
      <c r="C18" s="13" t="s">
        <v>66</v>
      </c>
      <c r="D18" s="13" t="s">
        <v>67</v>
      </c>
      <c r="E18" s="14">
        <v>154.04</v>
      </c>
      <c r="F18" s="32">
        <v>1001260</v>
      </c>
      <c r="G18" s="14">
        <v>1002000</v>
      </c>
      <c r="H18" s="14">
        <v>290000</v>
      </c>
      <c r="I18" s="14" t="s">
        <v>89</v>
      </c>
      <c r="J18" s="37">
        <v>45382</v>
      </c>
      <c r="K18" s="38"/>
    </row>
    <row r="19" spans="1:11" s="30" customFormat="1" ht="30" customHeight="1">
      <c r="A19" s="13" t="s">
        <v>68</v>
      </c>
      <c r="B19" s="13" t="s">
        <v>69</v>
      </c>
      <c r="C19" s="13" t="s">
        <v>70</v>
      </c>
      <c r="D19" s="13" t="s">
        <v>71</v>
      </c>
      <c r="E19" s="14">
        <v>91.46</v>
      </c>
      <c r="F19" s="32">
        <v>594490</v>
      </c>
      <c r="G19" s="14">
        <v>595000</v>
      </c>
      <c r="H19" s="14">
        <v>183000</v>
      </c>
      <c r="I19" s="14" t="s">
        <v>91</v>
      </c>
      <c r="J19" s="37" t="s">
        <v>92</v>
      </c>
      <c r="K19" s="38"/>
    </row>
    <row r="20" spans="1:11" ht="15" customHeight="1"/>
    <row r="21" spans="1:11" ht="24" customHeight="1">
      <c r="A21" s="3"/>
      <c r="E21" s="4"/>
      <c r="F21" s="2"/>
      <c r="G21" s="2"/>
      <c r="H21" s="2"/>
      <c r="I21" s="2"/>
      <c r="J21" s="2"/>
      <c r="K21" s="5"/>
    </row>
    <row r="22" spans="1:11" ht="36" customHeight="1">
      <c r="A22" s="3"/>
      <c r="E22" s="33"/>
      <c r="F22" s="33"/>
      <c r="G22" s="33"/>
      <c r="H22" s="33"/>
      <c r="I22" s="33"/>
      <c r="J22" s="33"/>
      <c r="K22" s="33"/>
    </row>
  </sheetData>
  <mergeCells count="19">
    <mergeCell ref="J15:K15"/>
    <mergeCell ref="J16:K16"/>
    <mergeCell ref="J17:K17"/>
    <mergeCell ref="J18:K18"/>
    <mergeCell ref="J19:K19"/>
    <mergeCell ref="A1:K1"/>
    <mergeCell ref="E22:K22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</mergeCells>
  <phoneticPr fontId="3" type="noConversion"/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H4" sqref="H4"/>
    </sheetView>
  </sheetViews>
  <sheetFormatPr defaultColWidth="9" defaultRowHeight="12"/>
  <cols>
    <col min="1" max="1" width="4.75" style="20" customWidth="1"/>
    <col min="2" max="2" width="16.5" style="20" customWidth="1"/>
    <col min="3" max="3" width="14.125" style="20" customWidth="1"/>
    <col min="4" max="4" width="11.25" style="20" customWidth="1"/>
    <col min="5" max="5" width="10" style="20" customWidth="1"/>
    <col min="6" max="6" width="10.375" style="20"/>
    <col min="7" max="7" width="16.125" style="20" customWidth="1"/>
    <col min="8" max="8" width="15.375" style="20" customWidth="1"/>
    <col min="9" max="9" width="14.125" style="20" customWidth="1"/>
    <col min="10" max="16384" width="9" style="20"/>
  </cols>
  <sheetData>
    <row r="1" spans="1:9" ht="30" customHeight="1">
      <c r="A1" s="45" t="s">
        <v>98</v>
      </c>
      <c r="B1" s="45"/>
      <c r="C1" s="45"/>
      <c r="D1" s="45"/>
      <c r="E1" s="45"/>
      <c r="F1" s="45"/>
      <c r="G1" s="45"/>
      <c r="H1" s="45"/>
      <c r="I1" s="45"/>
    </row>
    <row r="2" spans="1:9" ht="27" customHeight="1">
      <c r="A2" s="39"/>
      <c r="B2" s="39"/>
      <c r="C2" s="39"/>
      <c r="D2" s="39"/>
      <c r="E2" s="39"/>
      <c r="F2" s="39"/>
      <c r="G2" s="39"/>
      <c r="H2" s="39"/>
    </row>
    <row r="3" spans="1:9" ht="30" customHeight="1">
      <c r="A3" s="8" t="s">
        <v>0</v>
      </c>
      <c r="B3" s="9"/>
      <c r="C3" s="9"/>
      <c r="D3" s="9"/>
      <c r="E3" s="9"/>
      <c r="F3" s="9"/>
      <c r="G3" s="9"/>
      <c r="H3" s="46" t="s">
        <v>97</v>
      </c>
    </row>
    <row r="4" spans="1:9" s="15" customFormat="1" ht="39.950000000000003" customHeight="1">
      <c r="A4" s="21" t="s">
        <v>2</v>
      </c>
      <c r="B4" s="21" t="s">
        <v>3</v>
      </c>
      <c r="C4" s="21" t="s">
        <v>72</v>
      </c>
      <c r="D4" s="21" t="s">
        <v>73</v>
      </c>
      <c r="E4" s="21" t="s">
        <v>74</v>
      </c>
      <c r="F4" s="21" t="s">
        <v>7</v>
      </c>
      <c r="G4" s="21" t="s">
        <v>4</v>
      </c>
      <c r="H4" s="21" t="s">
        <v>95</v>
      </c>
      <c r="I4" s="21" t="s">
        <v>96</v>
      </c>
    </row>
    <row r="5" spans="1:9" s="16" customFormat="1" ht="39.950000000000003" customHeight="1">
      <c r="A5" s="22" t="s">
        <v>8</v>
      </c>
      <c r="B5" s="22" t="s">
        <v>75</v>
      </c>
      <c r="C5" s="22" t="s">
        <v>76</v>
      </c>
      <c r="D5" s="22" t="s">
        <v>77</v>
      </c>
      <c r="E5" s="23">
        <v>987.55</v>
      </c>
      <c r="F5" s="23">
        <f t="shared" ref="F5" si="0">50*12/0.06</f>
        <v>10000</v>
      </c>
      <c r="G5" s="23">
        <f t="shared" ref="G5:G7" si="1">E5*F5</f>
        <v>9875500</v>
      </c>
      <c r="H5" s="24"/>
      <c r="I5" s="43"/>
    </row>
    <row r="6" spans="1:9" s="16" customFormat="1" ht="39.950000000000003" customHeight="1">
      <c r="A6" s="22" t="s">
        <v>12</v>
      </c>
      <c r="B6" s="22" t="s">
        <v>78</v>
      </c>
      <c r="C6" s="22" t="s">
        <v>79</v>
      </c>
      <c r="D6" s="22" t="s">
        <v>80</v>
      </c>
      <c r="E6" s="23">
        <v>987.55</v>
      </c>
      <c r="F6" s="23">
        <f>30*12/0.06</f>
        <v>6000</v>
      </c>
      <c r="G6" s="23">
        <f t="shared" si="1"/>
        <v>5925300</v>
      </c>
      <c r="H6" s="24"/>
      <c r="I6" s="43"/>
    </row>
    <row r="7" spans="1:9" s="16" customFormat="1" ht="39.950000000000003" customHeight="1">
      <c r="A7" s="22" t="s">
        <v>16</v>
      </c>
      <c r="B7" s="22" t="s">
        <v>81</v>
      </c>
      <c r="C7" s="22" t="s">
        <v>82</v>
      </c>
      <c r="D7" s="22" t="s">
        <v>83</v>
      </c>
      <c r="E7" s="23">
        <v>987.55</v>
      </c>
      <c r="F7" s="23">
        <f>20*12/0.06</f>
        <v>4000</v>
      </c>
      <c r="G7" s="23">
        <f t="shared" si="1"/>
        <v>3950200</v>
      </c>
      <c r="H7" s="24"/>
      <c r="I7" s="43"/>
    </row>
    <row r="8" spans="1:9" s="17" customFormat="1" ht="39.950000000000003" customHeight="1">
      <c r="A8" s="40" t="s">
        <v>84</v>
      </c>
      <c r="B8" s="41"/>
      <c r="C8" s="41"/>
      <c r="D8" s="42"/>
      <c r="E8" s="25">
        <f>E5+E6+E7</f>
        <v>2962.6499999999996</v>
      </c>
      <c r="F8" s="25">
        <f>G8/E8</f>
        <v>6666.6666666666679</v>
      </c>
      <c r="G8" s="25">
        <v>19751000</v>
      </c>
      <c r="H8" s="44">
        <v>19751000</v>
      </c>
      <c r="I8" s="44">
        <v>5000000</v>
      </c>
    </row>
    <row r="9" spans="1:9" s="18" customFormat="1" ht="12.95" customHeight="1">
      <c r="A9" s="26"/>
      <c r="B9" s="26"/>
      <c r="C9" s="26"/>
      <c r="D9" s="26"/>
      <c r="E9" s="27"/>
      <c r="F9" s="27"/>
      <c r="G9" s="27"/>
      <c r="H9" s="28"/>
    </row>
  </sheetData>
  <mergeCells count="3">
    <mergeCell ref="A2:H2"/>
    <mergeCell ref="A8:D8"/>
    <mergeCell ref="A1:I1"/>
  </mergeCells>
  <phoneticPr fontId="3" type="noConversion"/>
  <pageMargins left="1.65347222222222" right="0.75138888888888899" top="1" bottom="1" header="0.51180555555555596" footer="0.5118055555555559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2:Z29"/>
  <sheetViews>
    <sheetView topLeftCell="J7" workbookViewId="0">
      <selection activeCell="S12" sqref="S12"/>
    </sheetView>
  </sheetViews>
  <sheetFormatPr defaultColWidth="9" defaultRowHeight="13.5"/>
  <cols>
    <col min="15" max="15" width="9" style="1"/>
    <col min="16" max="16" width="11.5" style="1"/>
    <col min="17" max="17" width="10.375" style="1"/>
    <col min="18" max="18" width="14.25" style="1" customWidth="1"/>
    <col min="19" max="19" width="11.5" style="1"/>
    <col min="20" max="20" width="10.375" style="1"/>
    <col min="21" max="26" width="9" style="1"/>
  </cols>
  <sheetData>
    <row r="2" spans="16:19">
      <c r="P2" s="1">
        <v>7892</v>
      </c>
    </row>
    <row r="3" spans="16:19">
      <c r="P3" s="1">
        <v>7833</v>
      </c>
    </row>
    <row r="4" spans="16:19">
      <c r="P4" s="1">
        <v>7769</v>
      </c>
    </row>
    <row r="5" spans="16:19">
      <c r="P5" s="1">
        <v>6941</v>
      </c>
    </row>
    <row r="6" spans="16:19">
      <c r="P6" s="1">
        <v>6721</v>
      </c>
    </row>
    <row r="8" spans="16:19">
      <c r="P8" s="1">
        <f>SUM(P2:P6)</f>
        <v>37156</v>
      </c>
    </row>
    <row r="9" spans="16:19">
      <c r="P9" s="1">
        <f>P8/5</f>
        <v>7431.2</v>
      </c>
      <c r="Q9" s="1">
        <v>6000</v>
      </c>
      <c r="R9" s="1">
        <f t="shared" ref="R9:R12" si="0">Q9/P9</f>
        <v>0.80740660996878</v>
      </c>
      <c r="S9" s="1">
        <f t="shared" ref="S9:S12" si="1">P9*0.8</f>
        <v>5944.96</v>
      </c>
    </row>
    <row r="10" spans="16:19">
      <c r="P10" s="1">
        <f>P2+P3+P4+P5</f>
        <v>30435</v>
      </c>
    </row>
    <row r="11" spans="16:19">
      <c r="P11" s="1">
        <f>P10/4</f>
        <v>7608.75</v>
      </c>
      <c r="Q11" s="1">
        <v>6000</v>
      </c>
      <c r="R11" s="1">
        <f t="shared" si="0"/>
        <v>0.78856579595859999</v>
      </c>
      <c r="S11" s="1">
        <f t="shared" si="1"/>
        <v>6087</v>
      </c>
    </row>
    <row r="12" spans="16:19">
      <c r="P12" s="1">
        <v>7600</v>
      </c>
      <c r="Q12" s="1">
        <v>6000</v>
      </c>
      <c r="R12" s="1">
        <f t="shared" si="0"/>
        <v>0.78947368421052599</v>
      </c>
      <c r="S12" s="1">
        <f t="shared" si="1"/>
        <v>6080</v>
      </c>
    </row>
    <row r="20" spans="16:23">
      <c r="P20" s="1">
        <v>37.5</v>
      </c>
    </row>
    <row r="21" spans="16:23">
      <c r="P21" s="1">
        <v>75</v>
      </c>
    </row>
    <row r="22" spans="16:23">
      <c r="P22" s="1">
        <f>P20/P21*10000</f>
        <v>5000</v>
      </c>
    </row>
    <row r="26" spans="16:23">
      <c r="W26" s="1">
        <v>7</v>
      </c>
    </row>
    <row r="27" spans="16:23">
      <c r="P27" s="1">
        <f>50*12</f>
        <v>600</v>
      </c>
      <c r="Q27" s="1">
        <f>30*12</f>
        <v>360</v>
      </c>
      <c r="R27" s="1">
        <f>20*12</f>
        <v>240</v>
      </c>
    </row>
    <row r="28" spans="16:23">
      <c r="P28" s="1">
        <v>6.5</v>
      </c>
      <c r="Q28" s="1">
        <v>6.5</v>
      </c>
      <c r="R28" s="1">
        <v>6.5</v>
      </c>
    </row>
    <row r="29" spans="16:23">
      <c r="P29" s="1">
        <f t="shared" ref="P29:R29" si="2">ROUND(P27/P28*100,-1)</f>
        <v>9230</v>
      </c>
      <c r="Q29" s="1">
        <f t="shared" si="2"/>
        <v>5540</v>
      </c>
      <c r="R29" s="1">
        <f t="shared" si="2"/>
        <v>3690</v>
      </c>
      <c r="S29" s="1">
        <f>P29+Q29+R29</f>
        <v>18460</v>
      </c>
      <c r="T29" s="1">
        <f>S29/3</f>
        <v>6153.3333333333303</v>
      </c>
    </row>
  </sheetData>
  <phoneticPr fontId="3" type="noConversion"/>
  <pageMargins left="0.75" right="0.75" top="1" bottom="1" header="0.51180555555555596" footer="0.511805555555555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一层商业门面</vt:lpstr>
      <vt:lpstr>商业会所</vt:lpstr>
      <vt:lpstr>Sheet2</vt:lpstr>
      <vt:lpstr>一层商业门面!Print_Area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2017-04-20T04:48:12Z</cp:lastPrinted>
  <dcterms:created xsi:type="dcterms:W3CDTF">2017-03-16T09:28:00Z</dcterms:created>
  <dcterms:modified xsi:type="dcterms:W3CDTF">2017-04-26T07:48:34Z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2052-10.1.0.6382</vt:lpwstr>
  </property>
</Properties>
</file>